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<sst xmlns="http://schemas.openxmlformats.org/spreadsheetml/2006/main" count="216" uniqueCount="216">
  <si>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</si>
  <si>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</si>
  <si>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</si>
  <si>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</si>
  <si>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</si>
  <si>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</si>
  <si>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</si>
  <si>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</si>
  <si>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</si>
  <si>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</si>
  <si>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</si>
  <si>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</si>
  <si>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</si>
  <si>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</si>
  <si>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</si>
  <si>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</si>
  <si>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</si>
  <si>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</si>
  <si>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</si>
  <si>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</si>
  <si>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</si>
  <si>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</si>
  <si>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</si>
  <si>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</si>
  <si>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</si>
  <si>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</si>
  <si>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</si>
  <si>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</si>
  <si>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</si>
  <si>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</si>
  <si>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</si>
  <si>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</si>
  <si>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</si>
  <si>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</si>
  <si>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</si>
  <si>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</si>
  <si>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</si>
  <si>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</si>
  <si>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</si>
  <si>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</si>
  <si>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</si>
  <si>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</si>
  <si>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</si>
  <si>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</si>
  <si>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</si>
  <si>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</si>
  <si>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</si>
  <si>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</si>
  <si>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</si>
  <si>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</si>
  <si>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</si>
  <si>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</si>
  <si>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</si>
  <si>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</si>
  <si>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</si>
  <si>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</si>
  <si>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</si>
  <si>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</si>
  <si>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</si>
  <si>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</si>
  <si>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</si>
  <si>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</si>
  <si>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</si>
  <si>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</si>
  <si>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</si>
  <si>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</si>
  <si>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</si>
  <si>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</si>
  <si>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</si>
  <si>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</si>
  <si>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</si>
  <si>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</si>
  <si>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</si>
  <si>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</si>
  <si>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</si>
  <si>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</si>
  <si>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</si>
  <si>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</si>
  <si>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</si>
  <si>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</si>
  <si>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</si>
  <si>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</si>
  <si>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</si>
  <si>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</si>
  <si>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</si>
  <si>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</si>
  <si>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</si>
  <si>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</si>
  <si>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</si>
  <si>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</si>
  <si>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</si>
  <si>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</si>
  <si>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</si>
  <si>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</si>
  <si>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</si>
  <si>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</si>
  <si>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</si>
  <si>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</si>
  <si>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</si>
  <si>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</si>
  <si>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</si>
  <si>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</si>
  <si>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</si>
  <si>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</si>
  <si>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</si>
  <si>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</si>
  <si>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</si>
  <si>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</si>
  <si>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</si>
  <si>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</si>
  <si>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</si>
  <si>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</si>
  <si>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</si>
  <si>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</si>
  <si>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</si>
  <si>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</si>
  <si>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</si>
  <si>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</si>
  <si>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</si>
  <si>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</si>
  <si>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</si>
  <si>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</si>
  <si>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</si>
  <si>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</si>
  <si>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</si>
  <si>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</si>
  <si>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</si>
  <si>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</si>
  <si>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</si>
  <si>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</si>
  <si>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</si>
  <si>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</si>
  <si>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</si>
  <si>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</si>
  <si>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</si>
  <si>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</si>
  <si>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</si>
  <si>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</si>
  <si>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</si>
  <si>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</si>
  <si>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</si>
  <si>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</si>
  <si>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</si>
  <si>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</si>
  <si>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</si>
  <si>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</si>
  <si>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</si>
  <si>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</si>
  <si>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</si>
  <si>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</si>
  <si>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</si>
  <si>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</si>
  <si>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</si>
  <si>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</si>
  <si>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</si>
  <si>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</si>
  <si>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</si>
  <si>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</si>
  <si>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</si>
  <si>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</si>
  <si>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</si>
  <si>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</si>
  <si>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</si>
  <si>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</si>
  <si>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</si>
  <si>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</si>
  <si>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</si>
  <si>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</si>
  <si>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</si>
  <si>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</si>
  <si>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</si>
  <si>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</si>
  <si>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</si>
  <si>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</si>
  <si>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</si>
  <si>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</si>
  <si>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</si>
  <si>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</si>
  <si>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</si>
  <si>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</si>
  <si>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</si>
  <si>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</si>
  <si>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</si>
  <si>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</si>
  <si>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</si>
  <si>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</si>
  <si>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</si>
  <si>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</si>
  <si>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</si>
  <si>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</si>
  <si>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</si>
  <si>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</si>
  <si>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</si>
  <si>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</si>
  <si>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</si>
  <si>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</si>
  <si>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</si>
  <si>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</si>
  <si>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</si>
  <si>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</si>
  <si>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</si>
  <si>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</si>
  <si>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</si>
  <si>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</si>
  <si>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</si>
  <si>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</si>
  <si>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</si>
  <si>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</si>
  <si>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</si>
  <si>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</si>
  <si>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</si>
  <si>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</si>
  <si>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</si>
  <si>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</si>
  <si>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</si>
  <si>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27.06.2018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</si>
</sst>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9" fillId="0" borderId="18" xfId="0" applyNumberFormat="1" applyFont="1" applyFill="1" applyBorder="1" applyAlignment="1">
      <alignment vertical="center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2">
      <selection activeCell="AI10" sqref="AI10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100" t="s">
        <v>86</v>
      </c>
      <c r="C6" s="101">
        <f>AD6</f>
        <v>17914947.849999998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04">
        <f>SUM(AD7:AD65)</f>
        <v>17914947.849999998</v>
      </c>
      <c r="AE6" s="104">
        <f>AD6</f>
        <v>17914947.849999998</v>
      </c>
      <c r="AF6" s="105">
        <f>SUM(AF7:AF65)</f>
        <v>1335090.2</v>
      </c>
      <c r="AG6" s="84">
        <f>AF6/C6*100</f>
        <v>7.45238116894658</v>
      </c>
    </row>
    <row r="7" spans="1:33" ht="42">
      <c r="A7" s="21" t="s">
        <v>2</v>
      </c>
      <c r="B7" s="106" t="s">
        <v>177</v>
      </c>
      <c r="C7" s="91">
        <f>AD7</f>
        <v>22979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>
        <f>AE7</f>
        <v>22979</v>
      </c>
      <c r="AE7" s="110">
        <v>22979</v>
      </c>
      <c r="AF7" s="111"/>
      <c r="AG7" s="80">
        <f>AF7/C7*100</f>
        <v>0</v>
      </c>
    </row>
    <row r="8" spans="1:33" ht="27.75">
      <c r="A8" s="21" t="s">
        <v>50</v>
      </c>
      <c r="B8" s="106" t="s">
        <v>178</v>
      </c>
      <c r="C8" s="91">
        <f aca="true" t="shared" si="0" ref="C8:C65">AD8</f>
        <v>26000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>
        <f aca="true" t="shared" si="1" ref="AD8:AD65">AE8</f>
        <v>26000</v>
      </c>
      <c r="AE8" s="110">
        <v>26000</v>
      </c>
      <c r="AF8" s="111"/>
      <c r="AG8" s="80">
        <f aca="true" t="shared" si="2" ref="AG8:AG81">AF8/C8*100</f>
        <v>0</v>
      </c>
    </row>
    <row r="9" spans="1:33" ht="27.75">
      <c r="A9" s="21" t="s">
        <v>51</v>
      </c>
      <c r="B9" s="106" t="s">
        <v>179</v>
      </c>
      <c r="C9" s="91">
        <f t="shared" si="0"/>
        <v>290000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109">
        <f t="shared" si="1"/>
        <v>290000</v>
      </c>
      <c r="AE9" s="110">
        <v>290000</v>
      </c>
      <c r="AF9" s="111"/>
      <c r="AG9" s="80">
        <f t="shared" si="2"/>
        <v>0</v>
      </c>
    </row>
    <row r="10" spans="1:33" ht="27.75">
      <c r="A10" s="21" t="s">
        <v>44</v>
      </c>
      <c r="B10" s="106" t="s">
        <v>68</v>
      </c>
      <c r="C10" s="91">
        <f t="shared" si="0"/>
        <v>400000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9">
        <f t="shared" si="1"/>
        <v>400000</v>
      </c>
      <c r="AE10" s="110">
        <v>400000</v>
      </c>
      <c r="AF10" s="111">
        <v>25924.8</v>
      </c>
      <c r="AG10" s="80">
        <f t="shared" si="2"/>
        <v>6.481199999999999</v>
      </c>
    </row>
    <row r="11" spans="1:33" ht="27.75">
      <c r="A11" s="21" t="s">
        <v>45</v>
      </c>
      <c r="B11" s="106" t="s">
        <v>69</v>
      </c>
      <c r="C11" s="91">
        <f t="shared" si="0"/>
        <v>400000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>
        <f t="shared" si="1"/>
        <v>400000</v>
      </c>
      <c r="AE11" s="110">
        <v>400000</v>
      </c>
      <c r="AF11" s="111"/>
      <c r="AG11" s="80">
        <f t="shared" si="2"/>
        <v>0</v>
      </c>
    </row>
    <row r="12" spans="1:33" ht="27.75">
      <c r="A12" s="21" t="s">
        <v>19</v>
      </c>
      <c r="B12" s="106" t="s">
        <v>70</v>
      </c>
      <c r="C12" s="91">
        <f t="shared" si="0"/>
        <v>200000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>
        <f t="shared" si="1"/>
        <v>200000</v>
      </c>
      <c r="AE12" s="110">
        <v>200000</v>
      </c>
      <c r="AF12" s="111"/>
      <c r="AG12" s="80">
        <f t="shared" si="2"/>
        <v>0</v>
      </c>
    </row>
    <row r="13" spans="1:33" ht="27.75">
      <c r="A13" s="21" t="s">
        <v>20</v>
      </c>
      <c r="B13" s="106" t="s">
        <v>71</v>
      </c>
      <c r="C13" s="91">
        <f t="shared" si="0"/>
        <v>485000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>
        <f t="shared" si="1"/>
        <v>485000</v>
      </c>
      <c r="AE13" s="110">
        <v>485000</v>
      </c>
      <c r="AF13" s="111"/>
      <c r="AG13" s="80">
        <f t="shared" si="2"/>
        <v>0</v>
      </c>
    </row>
    <row r="14" spans="1:33" ht="27.75">
      <c r="A14" s="21" t="s">
        <v>46</v>
      </c>
      <c r="B14" s="106" t="s">
        <v>72</v>
      </c>
      <c r="C14" s="91">
        <f t="shared" si="0"/>
        <v>180000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9">
        <f t="shared" si="1"/>
        <v>180000</v>
      </c>
      <c r="AE14" s="110">
        <v>180000</v>
      </c>
      <c r="AF14" s="111"/>
      <c r="AG14" s="80">
        <f t="shared" si="2"/>
        <v>0</v>
      </c>
    </row>
    <row r="15" spans="1:33" ht="27.75">
      <c r="A15" s="21" t="s">
        <v>0</v>
      </c>
      <c r="B15" s="106" t="s">
        <v>73</v>
      </c>
      <c r="C15" s="91">
        <f t="shared" si="0"/>
        <v>50000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>
        <f t="shared" si="1"/>
        <v>50000</v>
      </c>
      <c r="AE15" s="110">
        <v>50000</v>
      </c>
      <c r="AF15" s="111"/>
      <c r="AG15" s="80">
        <f t="shared" si="2"/>
        <v>0</v>
      </c>
    </row>
    <row r="16" spans="1:33" ht="27.75">
      <c r="A16" s="21" t="s">
        <v>26</v>
      </c>
      <c r="B16" s="106" t="s">
        <v>74</v>
      </c>
      <c r="C16" s="91">
        <f t="shared" si="0"/>
        <v>936751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>
        <f t="shared" si="1"/>
        <v>936751</v>
      </c>
      <c r="AE16" s="110">
        <v>936751</v>
      </c>
      <c r="AF16" s="111"/>
      <c r="AG16" s="80">
        <f t="shared" si="2"/>
        <v>0</v>
      </c>
    </row>
    <row r="17" spans="1:33" ht="27.75">
      <c r="A17" s="21" t="s">
        <v>52</v>
      </c>
      <c r="B17" s="106" t="s">
        <v>75</v>
      </c>
      <c r="C17" s="91">
        <f t="shared" si="0"/>
        <v>80000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>
        <f t="shared" si="1"/>
        <v>80000</v>
      </c>
      <c r="AE17" s="110">
        <v>80000</v>
      </c>
      <c r="AF17" s="112"/>
      <c r="AG17" s="80">
        <f t="shared" si="2"/>
        <v>0</v>
      </c>
    </row>
    <row r="18" spans="1:33" ht="27.75">
      <c r="A18" s="21" t="s">
        <v>22</v>
      </c>
      <c r="B18" s="106" t="s">
        <v>76</v>
      </c>
      <c r="C18" s="91">
        <f t="shared" si="0"/>
        <v>500000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>
        <f t="shared" si="1"/>
        <v>500000</v>
      </c>
      <c r="AE18" s="110">
        <v>500000</v>
      </c>
      <c r="AF18" s="112"/>
      <c r="AG18" s="80">
        <f t="shared" si="2"/>
        <v>0</v>
      </c>
    </row>
    <row r="19" spans="1:33" ht="27.75">
      <c r="A19" s="21" t="s">
        <v>88</v>
      </c>
      <c r="B19" s="106" t="s">
        <v>77</v>
      </c>
      <c r="C19" s="91">
        <f t="shared" si="0"/>
        <v>500000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>
        <f t="shared" si="1"/>
        <v>500000</v>
      </c>
      <c r="AE19" s="110">
        <v>500000</v>
      </c>
      <c r="AF19" s="111">
        <v>345755.8</v>
      </c>
      <c r="AG19" s="80">
        <f t="shared" si="2"/>
        <v>69.15116</v>
      </c>
    </row>
    <row r="20" spans="1:33" ht="27.75">
      <c r="A20" s="21" t="s">
        <v>89</v>
      </c>
      <c r="B20" s="106" t="s">
        <v>180</v>
      </c>
      <c r="C20" s="91">
        <f t="shared" si="0"/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9">
        <f t="shared" si="1"/>
        <v>200000</v>
      </c>
      <c r="AE20" s="110">
        <v>200000</v>
      </c>
      <c r="AF20" s="112"/>
      <c r="AG20" s="80">
        <f t="shared" si="2"/>
        <v>0</v>
      </c>
    </row>
    <row r="21" spans="1:33" ht="27.75">
      <c r="A21" s="21" t="s">
        <v>90</v>
      </c>
      <c r="B21" s="106" t="s">
        <v>181</v>
      </c>
      <c r="C21" s="91">
        <f t="shared" si="0"/>
        <v>150000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>
        <f t="shared" si="1"/>
        <v>150000</v>
      </c>
      <c r="AE21" s="110">
        <v>150000</v>
      </c>
      <c r="AF21" s="112"/>
      <c r="AG21" s="80">
        <f t="shared" si="2"/>
        <v>0</v>
      </c>
    </row>
    <row r="22" spans="1:33" ht="27.75">
      <c r="A22" s="21" t="s">
        <v>91</v>
      </c>
      <c r="B22" s="106" t="s">
        <v>182</v>
      </c>
      <c r="C22" s="91">
        <f t="shared" si="0"/>
        <v>70000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>
        <f t="shared" si="1"/>
        <v>70000</v>
      </c>
      <c r="AE22" s="110">
        <v>70000</v>
      </c>
      <c r="AF22" s="112"/>
      <c r="AG22" s="80">
        <f t="shared" si="2"/>
        <v>0</v>
      </c>
    </row>
    <row r="23" spans="1:33" ht="27.75">
      <c r="A23" s="21" t="s">
        <v>92</v>
      </c>
      <c r="B23" s="106" t="s">
        <v>183</v>
      </c>
      <c r="C23" s="91">
        <f t="shared" si="0"/>
        <v>70000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>
        <f t="shared" si="1"/>
        <v>70000</v>
      </c>
      <c r="AE23" s="110">
        <v>70000</v>
      </c>
      <c r="AF23" s="112"/>
      <c r="AG23" s="80">
        <f t="shared" si="2"/>
        <v>0</v>
      </c>
    </row>
    <row r="24" spans="1:33" ht="27.75">
      <c r="A24" s="21" t="s">
        <v>93</v>
      </c>
      <c r="B24" s="106" t="s">
        <v>184</v>
      </c>
      <c r="C24" s="91">
        <f t="shared" si="0"/>
        <v>250000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>
        <f t="shared" si="1"/>
        <v>250000</v>
      </c>
      <c r="AE24" s="110">
        <v>250000</v>
      </c>
      <c r="AF24" s="112"/>
      <c r="AG24" s="80">
        <f t="shared" si="2"/>
        <v>0</v>
      </c>
    </row>
    <row r="25" spans="1:33" ht="27.75">
      <c r="A25" s="21" t="s">
        <v>94</v>
      </c>
      <c r="B25" s="106" t="s">
        <v>185</v>
      </c>
      <c r="C25" s="91">
        <f t="shared" si="0"/>
        <v>250000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>
        <f t="shared" si="1"/>
        <v>250000</v>
      </c>
      <c r="AE25" s="110">
        <v>250000</v>
      </c>
      <c r="AF25" s="112"/>
      <c r="AG25" s="80">
        <f t="shared" si="2"/>
        <v>0</v>
      </c>
    </row>
    <row r="26" spans="1:33" ht="27.75">
      <c r="A26" s="21" t="s">
        <v>95</v>
      </c>
      <c r="B26" s="106" t="s">
        <v>186</v>
      </c>
      <c r="C26" s="91">
        <f t="shared" si="0"/>
        <v>150000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9">
        <f t="shared" si="1"/>
        <v>150000</v>
      </c>
      <c r="AE26" s="110">
        <v>150000</v>
      </c>
      <c r="AF26" s="112"/>
      <c r="AG26" s="80">
        <f t="shared" si="2"/>
        <v>0</v>
      </c>
    </row>
    <row r="27" spans="1:33" ht="27.75">
      <c r="A27" s="21" t="s">
        <v>96</v>
      </c>
      <c r="B27" s="106" t="s">
        <v>171</v>
      </c>
      <c r="C27" s="91">
        <f t="shared" si="0"/>
        <v>1300000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109">
        <f t="shared" si="1"/>
        <v>1300000</v>
      </c>
      <c r="AE27" s="110">
        <v>1300000</v>
      </c>
      <c r="AF27" s="111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6" t="s">
        <v>174</v>
      </c>
      <c r="C28" s="91">
        <f t="shared" si="0"/>
        <v>1300000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9">
        <f t="shared" si="1"/>
        <v>1300000</v>
      </c>
      <c r="AE28" s="110">
        <v>1300000</v>
      </c>
      <c r="AF28" s="111">
        <v>48851</v>
      </c>
      <c r="AG28" s="80">
        <f t="shared" si="2"/>
        <v>3.7577692307692305</v>
      </c>
    </row>
    <row r="29" spans="1:33" ht="27.75">
      <c r="A29" s="21" t="s">
        <v>98</v>
      </c>
      <c r="B29" s="106" t="s">
        <v>78</v>
      </c>
      <c r="C29" s="91">
        <f t="shared" si="0"/>
        <v>100000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9">
        <f t="shared" si="1"/>
        <v>100000</v>
      </c>
      <c r="AE29" s="110">
        <v>100000</v>
      </c>
      <c r="AF29" s="111"/>
      <c r="AG29" s="80">
        <f t="shared" si="2"/>
        <v>0</v>
      </c>
    </row>
    <row r="30" spans="1:33" ht="27.75">
      <c r="A30" s="21" t="s">
        <v>99</v>
      </c>
      <c r="B30" s="106" t="s">
        <v>136</v>
      </c>
      <c r="C30" s="91">
        <f t="shared" si="0"/>
        <v>100000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9">
        <f t="shared" si="1"/>
        <v>100000</v>
      </c>
      <c r="AE30" s="110">
        <v>100000</v>
      </c>
      <c r="AF30" s="111"/>
      <c r="AG30" s="80">
        <f t="shared" si="2"/>
        <v>0</v>
      </c>
    </row>
    <row r="31" spans="1:33" ht="27.75">
      <c r="A31" s="21" t="s">
        <v>100</v>
      </c>
      <c r="B31" s="106" t="s">
        <v>187</v>
      </c>
      <c r="C31" s="91">
        <f t="shared" si="0"/>
        <v>70000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109">
        <f t="shared" si="1"/>
        <v>70000</v>
      </c>
      <c r="AE31" s="110">
        <v>70000</v>
      </c>
      <c r="AF31" s="112"/>
      <c r="AG31" s="80">
        <f t="shared" si="2"/>
        <v>0</v>
      </c>
    </row>
    <row r="32" spans="1:33" ht="27.75">
      <c r="A32" s="21" t="s">
        <v>101</v>
      </c>
      <c r="B32" s="106" t="s">
        <v>79</v>
      </c>
      <c r="C32" s="91">
        <f t="shared" si="0"/>
        <v>70000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9">
        <f t="shared" si="1"/>
        <v>70000</v>
      </c>
      <c r="AE32" s="110">
        <v>70000</v>
      </c>
      <c r="AF32" s="112"/>
      <c r="AG32" s="80">
        <f t="shared" si="2"/>
        <v>0</v>
      </c>
    </row>
    <row r="33" spans="1:33" ht="27.75">
      <c r="A33" s="21" t="s">
        <v>102</v>
      </c>
      <c r="B33" s="106" t="s">
        <v>80</v>
      </c>
      <c r="C33" s="91">
        <f t="shared" si="0"/>
        <v>50000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9">
        <f t="shared" si="1"/>
        <v>50000</v>
      </c>
      <c r="AE33" s="110">
        <v>50000</v>
      </c>
      <c r="AF33" s="112"/>
      <c r="AG33" s="80">
        <f t="shared" si="2"/>
        <v>0</v>
      </c>
    </row>
    <row r="34" spans="1:33" ht="27.75">
      <c r="A34" s="21" t="s">
        <v>103</v>
      </c>
      <c r="B34" s="106" t="s">
        <v>81</v>
      </c>
      <c r="C34" s="91">
        <f t="shared" si="0"/>
        <v>550000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9">
        <f t="shared" si="1"/>
        <v>550000</v>
      </c>
      <c r="AE34" s="110">
        <v>550000</v>
      </c>
      <c r="AF34" s="112"/>
      <c r="AG34" s="80">
        <f t="shared" si="2"/>
        <v>0</v>
      </c>
    </row>
    <row r="35" spans="1:33" ht="27.75">
      <c r="A35" s="21" t="s">
        <v>104</v>
      </c>
      <c r="B35" s="106" t="s">
        <v>82</v>
      </c>
      <c r="C35" s="91">
        <f t="shared" si="0"/>
        <v>721000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09">
        <f t="shared" si="1"/>
        <v>721000</v>
      </c>
      <c r="AE35" s="110">
        <v>721000</v>
      </c>
      <c r="AF35" s="111">
        <v>12310</v>
      </c>
      <c r="AG35" s="80">
        <f t="shared" si="2"/>
        <v>1.707350901525659</v>
      </c>
    </row>
    <row r="36" spans="1:33" ht="27.75">
      <c r="A36" s="21" t="s">
        <v>105</v>
      </c>
      <c r="B36" s="106" t="s">
        <v>188</v>
      </c>
      <c r="C36" s="91">
        <f t="shared" si="0"/>
        <v>70000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9">
        <f t="shared" si="1"/>
        <v>70000</v>
      </c>
      <c r="AE36" s="110">
        <v>70000</v>
      </c>
      <c r="AF36" s="112"/>
      <c r="AG36" s="80">
        <f t="shared" si="2"/>
        <v>0</v>
      </c>
    </row>
    <row r="37" spans="1:33" ht="27.75">
      <c r="A37" s="21" t="s">
        <v>106</v>
      </c>
      <c r="B37" s="106" t="s">
        <v>189</v>
      </c>
      <c r="C37" s="91">
        <f t="shared" si="0"/>
        <v>40000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9">
        <f t="shared" si="1"/>
        <v>40000</v>
      </c>
      <c r="AE37" s="110">
        <v>40000</v>
      </c>
      <c r="AF37" s="111"/>
      <c r="AG37" s="80">
        <f t="shared" si="2"/>
        <v>0</v>
      </c>
    </row>
    <row r="38" spans="1:33" ht="27.75">
      <c r="A38" s="21" t="s">
        <v>107</v>
      </c>
      <c r="B38" s="113" t="s">
        <v>190</v>
      </c>
      <c r="C38" s="91">
        <f t="shared" si="0"/>
        <v>250000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9">
        <f t="shared" si="1"/>
        <v>250000</v>
      </c>
      <c r="AE38" s="110">
        <v>250000</v>
      </c>
      <c r="AF38" s="111"/>
      <c r="AG38" s="80">
        <f t="shared" si="2"/>
        <v>0</v>
      </c>
    </row>
    <row r="39" spans="1:33" ht="27.75">
      <c r="A39" s="21" t="s">
        <v>108</v>
      </c>
      <c r="B39" s="114" t="s">
        <v>191</v>
      </c>
      <c r="C39" s="91">
        <f t="shared" si="0"/>
        <v>250000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09">
        <f t="shared" si="1"/>
        <v>250000</v>
      </c>
      <c r="AE39" s="110">
        <v>250000</v>
      </c>
      <c r="AF39" s="111"/>
      <c r="AG39" s="80">
        <f t="shared" si="2"/>
        <v>0</v>
      </c>
    </row>
    <row r="40" spans="1:33" ht="27.75">
      <c r="A40" s="21" t="s">
        <v>109</v>
      </c>
      <c r="B40" s="115" t="s">
        <v>192</v>
      </c>
      <c r="C40" s="91">
        <f t="shared" si="0"/>
        <v>150000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9">
        <f t="shared" si="1"/>
        <v>150000</v>
      </c>
      <c r="AE40" s="110">
        <v>150000</v>
      </c>
      <c r="AF40" s="111"/>
      <c r="AG40" s="80">
        <f t="shared" si="2"/>
        <v>0</v>
      </c>
    </row>
    <row r="41" spans="1:33" ht="27.75">
      <c r="A41" s="21" t="s">
        <v>150</v>
      </c>
      <c r="B41" s="115" t="s">
        <v>193</v>
      </c>
      <c r="C41" s="91">
        <f t="shared" si="0"/>
        <v>70000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>
        <f t="shared" si="1"/>
        <v>70000</v>
      </c>
      <c r="AE41" s="110">
        <v>70000</v>
      </c>
      <c r="AF41" s="112"/>
      <c r="AG41" s="80">
        <f t="shared" si="2"/>
        <v>0</v>
      </c>
    </row>
    <row r="42" spans="1:33" ht="27.75">
      <c r="A42" s="21" t="s">
        <v>151</v>
      </c>
      <c r="B42" s="115" t="s">
        <v>194</v>
      </c>
      <c r="C42" s="91">
        <f t="shared" si="0"/>
        <v>250000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9">
        <f t="shared" si="1"/>
        <v>250000</v>
      </c>
      <c r="AE42" s="110">
        <v>250000</v>
      </c>
      <c r="AF42" s="112"/>
      <c r="AG42" s="80">
        <f t="shared" si="2"/>
        <v>0</v>
      </c>
    </row>
    <row r="43" spans="1:33" ht="27.75">
      <c r="A43" s="21" t="s">
        <v>152</v>
      </c>
      <c r="B43" s="115" t="s">
        <v>195</v>
      </c>
      <c r="C43" s="91">
        <f t="shared" si="0"/>
        <v>250000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9">
        <f t="shared" si="1"/>
        <v>250000</v>
      </c>
      <c r="AE43" s="110">
        <v>250000</v>
      </c>
      <c r="AF43" s="112"/>
      <c r="AG43" s="80">
        <f t="shared" si="2"/>
        <v>0</v>
      </c>
    </row>
    <row r="44" spans="1:33" ht="27.75">
      <c r="A44" s="21" t="s">
        <v>153</v>
      </c>
      <c r="B44" s="115" t="s">
        <v>83</v>
      </c>
      <c r="C44" s="91">
        <f t="shared" si="0"/>
        <v>89529.4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9">
        <f t="shared" si="1"/>
        <v>89529.4</v>
      </c>
      <c r="AE44" s="110">
        <v>89529.4</v>
      </c>
      <c r="AF44" s="111">
        <v>42652.16</v>
      </c>
      <c r="AG44" s="80">
        <f t="shared" si="2"/>
        <v>47.640395222128156</v>
      </c>
    </row>
    <row r="45" spans="1:33" ht="27.75">
      <c r="A45" s="21" t="s">
        <v>154</v>
      </c>
      <c r="B45" s="115" t="s">
        <v>164</v>
      </c>
      <c r="C45" s="91">
        <f t="shared" si="0"/>
        <v>259290.01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/>
      <c r="AD45" s="109">
        <f t="shared" si="1"/>
        <v>259290.01</v>
      </c>
      <c r="AE45" s="110">
        <v>259290.01</v>
      </c>
      <c r="AF45" s="111">
        <v>150000</v>
      </c>
      <c r="AG45" s="80">
        <f t="shared" si="2"/>
        <v>57.850281235285536</v>
      </c>
    </row>
    <row r="46" spans="1:33" ht="27.75">
      <c r="A46" s="21" t="s">
        <v>155</v>
      </c>
      <c r="B46" s="115" t="s">
        <v>140</v>
      </c>
      <c r="C46" s="91">
        <f t="shared" si="0"/>
        <v>89529.4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9">
        <f t="shared" si="1"/>
        <v>89529.4</v>
      </c>
      <c r="AE46" s="110">
        <v>89529.4</v>
      </c>
      <c r="AF46" s="111">
        <v>46059.44</v>
      </c>
      <c r="AG46" s="80">
        <f t="shared" si="2"/>
        <v>51.44616181946936</v>
      </c>
    </row>
    <row r="47" spans="1:33" ht="27.75">
      <c r="A47" s="21" t="s">
        <v>156</v>
      </c>
      <c r="B47" s="116" t="s">
        <v>141</v>
      </c>
      <c r="C47" s="91">
        <f t="shared" si="0"/>
        <v>68183.04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  <c r="AD47" s="109">
        <f t="shared" si="1"/>
        <v>68183.04</v>
      </c>
      <c r="AE47" s="110">
        <v>68183.04</v>
      </c>
      <c r="AF47" s="112"/>
      <c r="AG47" s="80">
        <f t="shared" si="2"/>
        <v>0</v>
      </c>
    </row>
    <row r="48" spans="1:33" ht="27.75">
      <c r="A48" s="21" t="s">
        <v>157</v>
      </c>
      <c r="B48" s="115" t="s">
        <v>196</v>
      </c>
      <c r="C48" s="91">
        <f t="shared" si="0"/>
        <v>68183.04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9">
        <f t="shared" si="1"/>
        <v>68183.04</v>
      </c>
      <c r="AE48" s="110">
        <v>68183.04</v>
      </c>
      <c r="AF48" s="112"/>
      <c r="AG48" s="80">
        <f t="shared" si="2"/>
        <v>0</v>
      </c>
    </row>
    <row r="49" spans="1:33" ht="27.75">
      <c r="A49" s="21" t="s">
        <v>158</v>
      </c>
      <c r="B49" s="115" t="s">
        <v>197</v>
      </c>
      <c r="C49" s="91">
        <f t="shared" si="0"/>
        <v>12000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9">
        <f t="shared" si="1"/>
        <v>12000</v>
      </c>
      <c r="AE49" s="110">
        <v>12000</v>
      </c>
      <c r="AF49" s="112"/>
      <c r="AG49" s="80">
        <f aca="true" t="shared" si="3" ref="AG49:AG54">AF49/C49*100</f>
        <v>0</v>
      </c>
    </row>
    <row r="50" spans="1:33" ht="27.75">
      <c r="A50" s="21" t="s">
        <v>159</v>
      </c>
      <c r="B50" s="115" t="s">
        <v>142</v>
      </c>
      <c r="C50" s="91">
        <f t="shared" si="0"/>
        <v>6000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9">
        <f t="shared" si="1"/>
        <v>6000</v>
      </c>
      <c r="AE50" s="110">
        <v>6000</v>
      </c>
      <c r="AF50" s="112"/>
      <c r="AG50" s="80">
        <f t="shared" si="3"/>
        <v>0</v>
      </c>
    </row>
    <row r="51" spans="1:33" ht="27.75">
      <c r="A51" s="21" t="s">
        <v>160</v>
      </c>
      <c r="B51" s="115" t="s">
        <v>143</v>
      </c>
      <c r="C51" s="91">
        <f t="shared" si="0"/>
        <v>12500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 t="shared" si="1"/>
        <v>12500</v>
      </c>
      <c r="AE51" s="110">
        <v>12500</v>
      </c>
      <c r="AF51" s="112"/>
      <c r="AG51" s="80">
        <f t="shared" si="3"/>
        <v>0</v>
      </c>
    </row>
    <row r="52" spans="1:33" ht="30.75">
      <c r="A52" s="21" t="s">
        <v>161</v>
      </c>
      <c r="B52" s="117" t="s">
        <v>144</v>
      </c>
      <c r="C52" s="91">
        <f t="shared" si="0"/>
        <v>6000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9">
        <f t="shared" si="1"/>
        <v>6000</v>
      </c>
      <c r="AE52" s="110">
        <v>6000</v>
      </c>
      <c r="AF52" s="112"/>
      <c r="AG52" s="80">
        <f t="shared" si="3"/>
        <v>0</v>
      </c>
    </row>
    <row r="53" spans="1:33" ht="30.75">
      <c r="A53" s="21" t="s">
        <v>162</v>
      </c>
      <c r="B53" s="117" t="s">
        <v>198</v>
      </c>
      <c r="C53" s="91">
        <f t="shared" si="0"/>
        <v>150000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9">
        <f t="shared" si="1"/>
        <v>150000</v>
      </c>
      <c r="AE53" s="110">
        <v>150000</v>
      </c>
      <c r="AF53" s="112"/>
      <c r="AG53" s="80">
        <f t="shared" si="3"/>
        <v>0</v>
      </c>
    </row>
    <row r="54" spans="1:33" ht="27.75">
      <c r="A54" s="21" t="s">
        <v>165</v>
      </c>
      <c r="B54" s="118" t="s">
        <v>145</v>
      </c>
      <c r="C54" s="91">
        <f t="shared" si="0"/>
        <v>67823.44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9">
        <f t="shared" si="1"/>
        <v>67823.44</v>
      </c>
      <c r="AE54" s="110">
        <v>67823.44</v>
      </c>
      <c r="AF54" s="112"/>
      <c r="AG54" s="80">
        <f t="shared" si="3"/>
        <v>0</v>
      </c>
    </row>
    <row r="55" spans="1:33" ht="27.75">
      <c r="A55" s="21" t="s">
        <v>199</v>
      </c>
      <c r="B55" s="118" t="s">
        <v>200</v>
      </c>
      <c r="C55" s="91">
        <f t="shared" si="0"/>
        <v>110000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  <c r="AD55" s="109">
        <f t="shared" si="1"/>
        <v>110000</v>
      </c>
      <c r="AE55" s="110">
        <v>110000</v>
      </c>
      <c r="AF55" s="112"/>
      <c r="AG55" s="80">
        <f aca="true" t="shared" si="4" ref="AG55:AG65">AF55/C55*100</f>
        <v>0</v>
      </c>
    </row>
    <row r="56" spans="1:33" ht="27.75">
      <c r="A56" s="21" t="s">
        <v>201</v>
      </c>
      <c r="B56" s="118" t="s">
        <v>146</v>
      </c>
      <c r="C56" s="91">
        <f t="shared" si="0"/>
        <v>110473.24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9">
        <f t="shared" si="1"/>
        <v>110473.24</v>
      </c>
      <c r="AE56" s="110">
        <v>110473.24</v>
      </c>
      <c r="AF56" s="112"/>
      <c r="AG56" s="80">
        <f t="shared" si="4"/>
        <v>0</v>
      </c>
    </row>
    <row r="57" spans="1:33" ht="27.75">
      <c r="A57" s="21" t="s">
        <v>202</v>
      </c>
      <c r="B57" s="118" t="s">
        <v>147</v>
      </c>
      <c r="C57" s="91">
        <f t="shared" si="0"/>
        <v>37506.28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9">
        <f t="shared" si="1"/>
        <v>37506.28</v>
      </c>
      <c r="AE57" s="110">
        <v>37506.28</v>
      </c>
      <c r="AF57" s="112"/>
      <c r="AG57" s="80">
        <f t="shared" si="4"/>
        <v>0</v>
      </c>
    </row>
    <row r="58" spans="1:33" ht="27.75">
      <c r="A58" s="21" t="s">
        <v>203</v>
      </c>
      <c r="B58" s="118" t="s">
        <v>204</v>
      </c>
      <c r="C58" s="91">
        <f t="shared" si="0"/>
        <v>70000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9">
        <f t="shared" si="1"/>
        <v>70000</v>
      </c>
      <c r="AE58" s="110">
        <v>70000</v>
      </c>
      <c r="AF58" s="112"/>
      <c r="AG58" s="80">
        <f t="shared" si="4"/>
        <v>0</v>
      </c>
    </row>
    <row r="59" spans="1:33" ht="27.75">
      <c r="A59" s="21" t="s">
        <v>205</v>
      </c>
      <c r="B59" s="118" t="s">
        <v>148</v>
      </c>
      <c r="C59" s="91">
        <f t="shared" si="0"/>
        <v>2700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9">
        <f t="shared" si="1"/>
        <v>2700</v>
      </c>
      <c r="AE59" s="110">
        <v>2700</v>
      </c>
      <c r="AF59" s="112"/>
      <c r="AG59" s="80">
        <f t="shared" si="4"/>
        <v>0</v>
      </c>
    </row>
    <row r="60" spans="1:33" ht="27.75">
      <c r="A60" s="21" t="s">
        <v>206</v>
      </c>
      <c r="B60" s="118" t="s">
        <v>149</v>
      </c>
      <c r="C60" s="91">
        <f t="shared" si="0"/>
        <v>3500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9">
        <f t="shared" si="1"/>
        <v>3500</v>
      </c>
      <c r="AE60" s="110">
        <v>3500</v>
      </c>
      <c r="AF60" s="112"/>
      <c r="AG60" s="80">
        <f t="shared" si="4"/>
        <v>0</v>
      </c>
    </row>
    <row r="61" spans="1:33" ht="27.75">
      <c r="A61" s="21" t="s">
        <v>207</v>
      </c>
      <c r="B61" s="118" t="s">
        <v>208</v>
      </c>
      <c r="C61" s="91">
        <f t="shared" si="0"/>
        <v>200000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9">
        <f t="shared" si="1"/>
        <v>200000</v>
      </c>
      <c r="AE61" s="110">
        <v>200000</v>
      </c>
      <c r="AF61" s="112"/>
      <c r="AG61" s="80">
        <f t="shared" si="4"/>
        <v>0</v>
      </c>
    </row>
    <row r="62" spans="1:33" ht="27.75">
      <c r="A62" s="21" t="s">
        <v>209</v>
      </c>
      <c r="B62" s="118" t="s">
        <v>210</v>
      </c>
      <c r="C62" s="91">
        <f t="shared" si="0"/>
        <v>350000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109">
        <f t="shared" si="1"/>
        <v>350000</v>
      </c>
      <c r="AE62" s="110">
        <v>350000</v>
      </c>
      <c r="AF62" s="112"/>
      <c r="AG62" s="80">
        <f t="shared" si="4"/>
        <v>0</v>
      </c>
    </row>
    <row r="63" spans="1:33" ht="27.75">
      <c r="A63" s="21" t="s">
        <v>211</v>
      </c>
      <c r="B63" s="118" t="s">
        <v>166</v>
      </c>
      <c r="C63" s="91">
        <f t="shared" si="0"/>
        <v>200000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  <c r="AD63" s="109">
        <f t="shared" si="1"/>
        <v>200000</v>
      </c>
      <c r="AE63" s="110">
        <v>200000</v>
      </c>
      <c r="AF63" s="112"/>
      <c r="AG63" s="80">
        <f t="shared" si="4"/>
        <v>0</v>
      </c>
    </row>
    <row r="64" spans="1:33" ht="27.75">
      <c r="A64" s="21" t="s">
        <v>212</v>
      </c>
      <c r="B64" s="118" t="s">
        <v>167</v>
      </c>
      <c r="C64" s="91">
        <f t="shared" si="0"/>
        <v>200000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8"/>
      <c r="AD64" s="109">
        <f t="shared" si="1"/>
        <v>200000</v>
      </c>
      <c r="AE64" s="110">
        <v>200000</v>
      </c>
      <c r="AF64" s="112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92"/>
      <c r="AG65" s="80">
        <f t="shared" si="4"/>
        <v>0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18539225.949999996</v>
      </c>
      <c r="AG70" s="78">
        <f t="shared" si="2"/>
        <v>38.33467736036529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3">
        <f>SUM(AF72:AF77)</f>
        <v>7708729.27</v>
      </c>
      <c r="AG71" s="81">
        <f t="shared" si="2"/>
        <v>43.22369909028591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4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5">
        <f>455000+314965+130620+343290</f>
        <v>1243875</v>
      </c>
      <c r="AG73" s="82">
        <f t="shared" si="2"/>
        <v>30.712962962962965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4">
        <f>2365770.77+938491.55+624657.88+597865.39</f>
        <v>4526785.59</v>
      </c>
      <c r="AG74" s="82">
        <f t="shared" si="2"/>
        <v>44.03307598005957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5">
        <f>46671+2500+4491+51671+51162+4491+2500+46671+4491+46671+4491+46671+5000</f>
        <v>317481</v>
      </c>
      <c r="AG75" s="82">
        <f t="shared" si="2"/>
        <v>43.47128956842955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5">
        <f>124086+55244.7+44251+76234+44251+44251</f>
        <v>388317.7</v>
      </c>
      <c r="AG76" s="82">
        <f t="shared" si="2"/>
        <v>37.62932492211385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4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3">
        <f>SUM(AF79:AF83)</f>
        <v>3110884.51</v>
      </c>
      <c r="AG78" s="81">
        <f t="shared" si="2"/>
        <v>43.20165251136252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4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4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4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4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5">
        <f>1017646.61+44880+126065.55+74837.4+57228.6+90245.1+212678.65+329120</f>
        <v>1952701.91</v>
      </c>
      <c r="AG83" s="82">
        <f t="shared" si="9"/>
        <v>49.72376928781329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3">
        <f>SUM(AF85:AF87)</f>
        <v>429445.44999999995</v>
      </c>
      <c r="AG84" s="81">
        <f t="shared" si="9"/>
        <v>23.219931185765315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4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4"/>
      <c r="AG86" s="82">
        <f t="shared" si="9"/>
        <v>0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4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3">
        <f>SUM(AF89:AF94)</f>
        <v>1297770.4</v>
      </c>
      <c r="AG88" s="80">
        <f t="shared" si="9"/>
        <v>38.76179193429653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5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5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5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5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4">
        <f>7534.82+5001.66</f>
        <v>12536.48</v>
      </c>
      <c r="AG93" s="82">
        <f t="shared" si="9"/>
        <v>31.578035264483628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4">
        <f>1230.14+830.15+486.74+512.5</f>
        <v>3059.5299999999997</v>
      </c>
      <c r="AG94" s="82">
        <f t="shared" si="9"/>
        <v>9.531246105919003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3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4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4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4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4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6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6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6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3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5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5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3">
        <f>AF107+AF108+AF109+AF110</f>
        <v>4968567.88</v>
      </c>
      <c r="AG106" s="81">
        <f t="shared" si="9"/>
        <v>40.047757005063026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5">
        <f>1849776.67+35398.49+348676.62+34400+281219.17+131897.64+177702.86+131897.64+54600+34999.99+205692.41+140276.5+35000+8015.63+58500+12985.46+289924.86+140276.5+35347.98+7014.54+241242.11+137226.5+22699.93+336469.88+137226.5</f>
        <v>4888467.88</v>
      </c>
      <c r="AG107" s="82">
        <f t="shared" si="9"/>
        <v>42.59543274243978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4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4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5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3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3">
        <f>SUM(AF114:AF115)</f>
        <v>571705.5900000001</v>
      </c>
      <c r="AG113" s="81">
        <f t="shared" si="9"/>
        <v>67.16989076640039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4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4">
        <f>6764.94+4155.7+1905.74+2325.52</f>
        <v>15151.9</v>
      </c>
      <c r="AG115" s="82">
        <f t="shared" si="9"/>
        <v>15.1519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3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3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4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4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3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4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4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6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7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4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7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3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5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4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8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9">
        <f>AF126+AF124+AF70+AF68+AF66+AF6</f>
        <v>22945101.949999996</v>
      </c>
      <c r="AG131" s="78">
        <f t="shared" si="9"/>
        <v>25.98052816358349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2018-06-26T12:38:35Z</cp:lastPrinted>
  <dcterms:created xsi:type="dcterms:W3CDTF">2014-01-17T10:52:16Z</dcterms:created>
  <dcterms:modified xsi:type="dcterms:W3CDTF">2018-06-27T11:08:32Z</dcterms:modified>
  <cp:category/>
  <cp:version/>
  <cp:contentType/>
  <cp:contentStatus/>
</cp:coreProperties>
</file>